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Documents\Comptabilité2\"/>
    </mc:Choice>
  </mc:AlternateContent>
  <xr:revisionPtr revIDLastSave="0" documentId="8_{A05A3FA8-2A23-46BF-A1EE-FCCE7937B4C9}" xr6:coauthVersionLast="45" xr6:coauthVersionMax="45" xr10:uidLastSave="{00000000-0000-0000-0000-000000000000}"/>
  <bookViews>
    <workbookView xWindow="-108" yWindow="-108" windowWidth="23256" windowHeight="12576" xr2:uid="{D59CF6DE-8E80-449D-99AA-BA3A583D7784}"/>
  </bookViews>
  <sheets>
    <sheet name="AVDJp.532" sheetId="1" r:id="rId1"/>
    <sheet name="AVDJp.53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2" l="1"/>
  <c r="G24" i="1"/>
  <c r="A24" i="1"/>
  <c r="J23" i="1"/>
  <c r="G23" i="1"/>
  <c r="E23" i="1"/>
  <c r="A23" i="1"/>
  <c r="J22" i="1"/>
  <c r="G22" i="1"/>
  <c r="E22" i="1"/>
  <c r="A22" i="1"/>
  <c r="J21" i="1"/>
  <c r="G21" i="1"/>
  <c r="E21" i="1"/>
  <c r="A21" i="1"/>
  <c r="J20" i="1"/>
  <c r="G20" i="1"/>
  <c r="E20" i="1"/>
  <c r="A20" i="1"/>
  <c r="G11" i="1"/>
  <c r="H11" i="1" s="1"/>
  <c r="G10" i="1"/>
  <c r="H10" i="1" s="1"/>
  <c r="G9" i="1"/>
  <c r="H9" i="1" s="1"/>
  <c r="G8" i="1"/>
  <c r="H8" i="1" s="1"/>
  <c r="G7" i="1"/>
  <c r="H7" i="1" s="1"/>
  <c r="O8" i="1" l="1"/>
  <c r="N8" i="1"/>
  <c r="O10" i="1"/>
  <c r="N10" i="1"/>
  <c r="O7" i="1"/>
  <c r="N7" i="1"/>
  <c r="O9" i="1"/>
  <c r="N9" i="1"/>
  <c r="H29" i="2" l="1"/>
  <c r="H36" i="2" s="1"/>
</calcChain>
</file>

<file path=xl/sharedStrings.xml><?xml version="1.0" encoding="utf-8"?>
<sst xmlns="http://schemas.openxmlformats.org/spreadsheetml/2006/main" count="105" uniqueCount="74">
  <si>
    <t>JOURNAL DES SALAIRES</t>
  </si>
  <si>
    <t>Date</t>
  </si>
  <si>
    <t>Nom du salarié</t>
  </si>
  <si>
    <t>Salaire brut</t>
  </si>
  <si>
    <t>Retenues</t>
  </si>
  <si>
    <t>Normal</t>
  </si>
  <si>
    <t>Supplémentaire</t>
  </si>
  <si>
    <t>Salaires
(débit)</t>
  </si>
  <si>
    <t>RRQ à payer
(crédit)</t>
  </si>
  <si>
    <t>RQAP à payer
(crédit)</t>
  </si>
  <si>
    <t>A-E à payer
(crédit)</t>
  </si>
  <si>
    <t>Impôt fédéral 
à payer
(crédit)</t>
  </si>
  <si>
    <t>Impôt provincial 
à payer
(crédit)</t>
  </si>
  <si>
    <t>Cotisations syndicales à payer
(crédit)</t>
  </si>
  <si>
    <t>Régime de retraite à payer
(crédit)</t>
  </si>
  <si>
    <t>Nombre d'heures</t>
  </si>
  <si>
    <t>Taux</t>
  </si>
  <si>
    <t>20X5</t>
  </si>
  <si>
    <t>Nov. 01</t>
  </si>
  <si>
    <t xml:space="preserve">Charles Costapopoulos </t>
  </si>
  <si>
    <t>Nov. 08</t>
  </si>
  <si>
    <t>Nov. 15</t>
  </si>
  <si>
    <t>Nov. 22</t>
  </si>
  <si>
    <t>Nov. 29</t>
  </si>
  <si>
    <t>(5300)</t>
  </si>
  <si>
    <t>(2360)</t>
  </si>
  <si>
    <t>(2365)</t>
  </si>
  <si>
    <t>(2390)</t>
  </si>
  <si>
    <t>(2395)</t>
  </si>
  <si>
    <t>(2375)</t>
  </si>
  <si>
    <t>(2430)</t>
  </si>
  <si>
    <t>(2425)</t>
  </si>
  <si>
    <t>ü</t>
  </si>
  <si>
    <t>Calcul du salaire assujetti : impôt fédéral</t>
  </si>
  <si>
    <t>Code : 1</t>
  </si>
  <si>
    <t>Calcul du salaire assujetti : impôt provincial</t>
  </si>
  <si>
    <t>Code : A</t>
  </si>
  <si>
    <t>Cotisations au régime de retraite</t>
  </si>
  <si>
    <t>Cotisations syndicales</t>
  </si>
  <si>
    <t>Salaire assujetti</t>
  </si>
  <si>
    <t xml:space="preserve">À VOUS DE JOUER ! page 534 </t>
  </si>
  <si>
    <t>JOURNAL GÉNÉRAL</t>
  </si>
  <si>
    <t>Page : 26</t>
  </si>
  <si>
    <t>Nom des comptes et explication</t>
  </si>
  <si>
    <t>Numéro 
des comptes</t>
  </si>
  <si>
    <t>Débit</t>
  </si>
  <si>
    <t>Crédit</t>
  </si>
  <si>
    <t>5 déc.</t>
  </si>
  <si>
    <t>Salaires à payer</t>
  </si>
  <si>
    <t>(pour enregistrer la paie de vacances de Charles Costapopoulos pour la semaine terminée le 5 décembre : 37 956,50 $ x 2% = 759,13 $)</t>
  </si>
  <si>
    <t xml:space="preserve">Calculs : </t>
  </si>
  <si>
    <t>Paie de vacances (brut)</t>
  </si>
  <si>
    <t>37 956,50 $ x 2 %</t>
  </si>
  <si>
    <t>Moins : retenues à la source</t>
  </si>
  <si>
    <t>Régime de rentes du Québec</t>
  </si>
  <si>
    <t>Régime québécois d’assurance parentale</t>
  </si>
  <si>
    <t>Assurance-emploi</t>
  </si>
  <si>
    <t>Impôt fédéral</t>
  </si>
  <si>
    <t>Selon la table des retenues de l’impôt fédéral (code = 1)</t>
  </si>
  <si>
    <t>Impôt provincial</t>
  </si>
  <si>
    <t>0,8 % du salaire brut</t>
  </si>
  <si>
    <t>Régime de retraite</t>
  </si>
  <si>
    <t>3 % du salaire brut</t>
  </si>
  <si>
    <t>Total des retenues à la source</t>
  </si>
  <si>
    <t xml:space="preserve">Paie de vacances nette </t>
  </si>
  <si>
    <t>Page : 27</t>
  </si>
  <si>
    <t>11 déc.</t>
  </si>
  <si>
    <t>Encaisse</t>
  </si>
  <si>
    <r>
      <t>(pour enregistrer le paiement d’une semaine de vacances à Charles Costapopoulos pour la semaine se terminant le 5 décembre ; chèque n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4623)</t>
    </r>
  </si>
  <si>
    <t>Selon la table fournie à la fin
des retenues du RRQ</t>
  </si>
  <si>
    <t>Selon la table fournie à la fin</t>
  </si>
  <si>
    <t xml:space="preserve">Salaire assujetti = </t>
  </si>
  <si>
    <t>555.24</t>
  </si>
  <si>
    <t>Selon la table de l’impôt provincial (code =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</si>
</sst>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* #,##0.00_)\ &quot;$&quot;_ ;_ * \(#,##0.00\)\ &quot;$&quot;_ ;_ * &quot;-&quot;??_)\ &quot;$&quot;_ ;_ @_ "/>
    <numFmt numFmtId="43" formatCode="_ * #,##0.00_)_ ;_ * \(#,##0.00\)_ ;_ * &quot;-&quot;??_)_ ;_ @_ "/>
    <numFmt numFmtId="164" formatCode="_ * #,##0.00_)\ _$_ ;_ * \(#,##0.00\)\ _$_ ;_ * &quot;-&quot;??_)\ _$_ ;_ @_ "/>
    <numFmt numFmtId="165" formatCode="mmm\ dd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theme="3" tint="0.39997558519241921"/>
      <name val="Calibri"/>
      <family val="2"/>
    </font>
    <font>
      <b/>
      <sz val="11"/>
      <name val="Calibri"/>
      <family val="2"/>
    </font>
    <font>
      <sz val="11"/>
      <name val="Wingdings"/>
      <charset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CFEE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auto="1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77111117893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59996337778862885"/>
      </bottom>
      <diagonal/>
    </border>
    <border>
      <left/>
      <right/>
      <top style="thin">
        <color indexed="64"/>
      </top>
      <bottom style="thin">
        <color theme="3" tint="0.59996337778862885"/>
      </bottom>
      <diagonal/>
    </border>
    <border>
      <left style="thin">
        <color indexed="64"/>
      </left>
      <right/>
      <top style="thin">
        <color indexed="64"/>
      </top>
      <bottom style="thin">
        <color theme="3" tint="0.59996337778862885"/>
      </bottom>
      <diagonal/>
    </border>
    <border>
      <left style="double">
        <color auto="1"/>
      </left>
      <right/>
      <top style="thin">
        <color indexed="64"/>
      </top>
      <bottom style="thin">
        <color theme="3" tint="0.59996337778862885"/>
      </bottom>
      <diagonal/>
    </border>
    <border>
      <left/>
      <right style="thin">
        <color indexed="64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indexed="64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/>
      <top style="thin">
        <color theme="3" tint="0.59996337778862885"/>
      </top>
      <bottom style="thin">
        <color theme="3" tint="0.59996337778862885"/>
      </bottom>
      <diagonal/>
    </border>
    <border>
      <left style="double">
        <color indexed="64"/>
      </left>
      <right style="double">
        <color indexed="64"/>
      </right>
      <top style="thin">
        <color theme="3" tint="0.59996337778862885"/>
      </top>
      <bottom style="thin">
        <color theme="3" tint="0.59996337778862885"/>
      </bottom>
      <diagonal/>
    </border>
    <border>
      <left style="double">
        <color auto="1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</cellStyleXfs>
  <cellXfs count="114">
    <xf numFmtId="0" fontId="0" fillId="0" borderId="0" xfId="0"/>
    <xf numFmtId="0" fontId="4" fillId="2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7" fontId="6" fillId="4" borderId="13" xfId="0" quotePrefix="1" applyNumberFormat="1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43" fontId="6" fillId="4" borderId="15" xfId="1" applyFont="1" applyFill="1" applyBorder="1"/>
    <xf numFmtId="43" fontId="7" fillId="4" borderId="15" xfId="1" applyFont="1" applyFill="1" applyBorder="1"/>
    <xf numFmtId="43" fontId="6" fillId="4" borderId="14" xfId="1" applyFont="1" applyFill="1" applyBorder="1"/>
    <xf numFmtId="17" fontId="6" fillId="4" borderId="16" xfId="0" quotePrefix="1" applyNumberFormat="1" applyFont="1" applyFill="1" applyBorder="1" applyAlignment="1">
      <alignment horizontal="center"/>
    </xf>
    <xf numFmtId="0" fontId="6" fillId="4" borderId="17" xfId="0" applyFont="1" applyFill="1" applyBorder="1" applyAlignment="1">
      <alignment horizontal="left"/>
    </xf>
    <xf numFmtId="0" fontId="6" fillId="4" borderId="16" xfId="0" applyFont="1" applyFill="1" applyBorder="1" applyAlignment="1">
      <alignment horizontal="left"/>
    </xf>
    <xf numFmtId="0" fontId="6" fillId="4" borderId="18" xfId="0" applyFont="1" applyFill="1" applyBorder="1" applyAlignment="1">
      <alignment horizontal="center"/>
    </xf>
    <xf numFmtId="43" fontId="6" fillId="4" borderId="18" xfId="1" applyFont="1" applyFill="1" applyBorder="1" applyAlignment="1">
      <alignment horizontal="center"/>
    </xf>
    <xf numFmtId="43" fontId="6" fillId="4" borderId="18" xfId="1" applyFont="1" applyFill="1" applyBorder="1"/>
    <xf numFmtId="43" fontId="6" fillId="4" borderId="17" xfId="1" applyFont="1" applyFill="1" applyBorder="1"/>
    <xf numFmtId="43" fontId="8" fillId="4" borderId="18" xfId="1" applyFont="1" applyFill="1" applyBorder="1"/>
    <xf numFmtId="43" fontId="8" fillId="4" borderId="19" xfId="1" applyFont="1" applyFill="1" applyBorder="1"/>
    <xf numFmtId="43" fontId="6" fillId="4" borderId="19" xfId="1" applyFont="1" applyFill="1" applyBorder="1"/>
    <xf numFmtId="43" fontId="6" fillId="4" borderId="20" xfId="1" applyFont="1" applyFill="1" applyBorder="1"/>
    <xf numFmtId="43" fontId="6" fillId="4" borderId="22" xfId="1" applyFont="1" applyFill="1" applyBorder="1"/>
    <xf numFmtId="0" fontId="6" fillId="4" borderId="22" xfId="1" quotePrefix="1" applyNumberFormat="1" applyFont="1" applyFill="1" applyBorder="1" applyAlignment="1">
      <alignment horizontal="center"/>
    </xf>
    <xf numFmtId="43" fontId="6" fillId="4" borderId="22" xfId="1" quotePrefix="1" applyFont="1" applyFill="1" applyBorder="1" applyAlignment="1">
      <alignment horizontal="center"/>
    </xf>
    <xf numFmtId="43" fontId="6" fillId="4" borderId="23" xfId="1" quotePrefix="1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43" fontId="9" fillId="4" borderId="24" xfId="1" quotePrefix="1" applyFont="1" applyFill="1" applyBorder="1" applyAlignment="1">
      <alignment horizontal="center"/>
    </xf>
    <xf numFmtId="0" fontId="10" fillId="5" borderId="0" xfId="2" applyFill="1"/>
    <xf numFmtId="164" fontId="0" fillId="5" borderId="0" xfId="3" applyFont="1" applyFill="1"/>
    <xf numFmtId="0" fontId="2" fillId="2" borderId="25" xfId="0" applyFont="1" applyFill="1" applyBorder="1" applyAlignment="1">
      <alignment horizontal="left" wrapText="1"/>
    </xf>
    <xf numFmtId="0" fontId="2" fillId="2" borderId="26" xfId="0" applyFont="1" applyFill="1" applyBorder="1" applyAlignment="1">
      <alignment horizontal="left" wrapText="1"/>
    </xf>
    <xf numFmtId="0" fontId="2" fillId="2" borderId="26" xfId="0" applyFont="1" applyFill="1" applyBorder="1" applyAlignment="1">
      <alignment horizontal="right" wrapText="1"/>
    </xf>
    <xf numFmtId="0" fontId="5" fillId="6" borderId="27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16" fontId="0" fillId="4" borderId="26" xfId="0" quotePrefix="1" applyNumberFormat="1" applyFill="1" applyBorder="1" applyAlignment="1">
      <alignment horizontal="center"/>
    </xf>
    <xf numFmtId="43" fontId="0" fillId="4" borderId="30" xfId="1" applyFont="1" applyFill="1" applyBorder="1"/>
    <xf numFmtId="43" fontId="0" fillId="4" borderId="31" xfId="1" applyFont="1" applyFill="1" applyBorder="1"/>
    <xf numFmtId="17" fontId="0" fillId="4" borderId="32" xfId="0" quotePrefix="1" applyNumberFormat="1" applyFill="1" applyBorder="1" applyAlignment="1">
      <alignment horizontal="center"/>
    </xf>
    <xf numFmtId="43" fontId="0" fillId="4" borderId="33" xfId="1" applyFont="1" applyFill="1" applyBorder="1"/>
    <xf numFmtId="43" fontId="0" fillId="4" borderId="34" xfId="1" applyFont="1" applyFill="1" applyBorder="1"/>
    <xf numFmtId="17" fontId="0" fillId="4" borderId="32" xfId="0" applyNumberFormat="1" applyFill="1" applyBorder="1" applyAlignment="1">
      <alignment horizontal="center"/>
    </xf>
    <xf numFmtId="43" fontId="11" fillId="4" borderId="33" xfId="1" applyFont="1" applyFill="1" applyBorder="1"/>
    <xf numFmtId="43" fontId="12" fillId="0" borderId="0" xfId="1" applyFont="1" applyFill="1" applyBorder="1"/>
    <xf numFmtId="0" fontId="5" fillId="3" borderId="4" xfId="0" applyFont="1" applyFill="1" applyBorder="1" applyAlignment="1">
      <alignment horizontal="center" vertical="center" wrapText="1"/>
    </xf>
    <xf numFmtId="43" fontId="6" fillId="7" borderId="18" xfId="1" applyFont="1" applyFill="1" applyBorder="1"/>
    <xf numFmtId="43" fontId="6" fillId="7" borderId="17" xfId="1" applyFont="1" applyFill="1" applyBorder="1"/>
    <xf numFmtId="43" fontId="6" fillId="7" borderId="21" xfId="1" applyFont="1" applyFill="1" applyBorder="1"/>
    <xf numFmtId="43" fontId="11" fillId="7" borderId="33" xfId="1" applyFont="1" applyFill="1" applyBorder="1"/>
    <xf numFmtId="43" fontId="0" fillId="7" borderId="34" xfId="1" applyFont="1" applyFill="1" applyBorder="1"/>
    <xf numFmtId="43" fontId="11" fillId="7" borderId="34" xfId="1" applyFont="1" applyFill="1" applyBorder="1"/>
    <xf numFmtId="0" fontId="13" fillId="5" borderId="0" xfId="0" applyFont="1" applyFill="1"/>
    <xf numFmtId="0" fontId="14" fillId="0" borderId="0" xfId="4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11" fillId="4" borderId="36" xfId="0" applyFont="1" applyFill="1" applyBorder="1" applyAlignment="1">
      <alignment horizontal="center"/>
    </xf>
    <xf numFmtId="0" fontId="11" fillId="4" borderId="37" xfId="0" applyFont="1" applyFill="1" applyBorder="1"/>
    <xf numFmtId="0" fontId="11" fillId="4" borderId="38" xfId="0" applyFont="1" applyFill="1" applyBorder="1" applyAlignment="1">
      <alignment horizontal="center"/>
    </xf>
    <xf numFmtId="43" fontId="11" fillId="4" borderId="39" xfId="1" applyFont="1" applyFill="1" applyBorder="1"/>
    <xf numFmtId="49" fontId="11" fillId="4" borderId="40" xfId="0" quotePrefix="1" applyNumberFormat="1" applyFont="1" applyFill="1" applyBorder="1" applyAlignment="1">
      <alignment horizontal="center"/>
    </xf>
    <xf numFmtId="0" fontId="11" fillId="4" borderId="41" xfId="0" applyFont="1" applyFill="1" applyBorder="1"/>
    <xf numFmtId="0" fontId="11" fillId="4" borderId="42" xfId="0" applyFont="1" applyFill="1" applyBorder="1"/>
    <xf numFmtId="0" fontId="11" fillId="4" borderId="40" xfId="0" applyFont="1" applyFill="1" applyBorder="1"/>
    <xf numFmtId="0" fontId="11" fillId="4" borderId="41" xfId="0" applyFont="1" applyFill="1" applyBorder="1" applyAlignment="1">
      <alignment horizontal="center"/>
    </xf>
    <xf numFmtId="43" fontId="11" fillId="4" borderId="43" xfId="1" applyFont="1" applyFill="1" applyBorder="1"/>
    <xf numFmtId="43" fontId="11" fillId="4" borderId="44" xfId="1" applyFont="1" applyFill="1" applyBorder="1"/>
    <xf numFmtId="165" fontId="11" fillId="4" borderId="40" xfId="0" applyNumberFormat="1" applyFont="1" applyFill="1" applyBorder="1" applyAlignment="1">
      <alignment horizontal="center"/>
    </xf>
    <xf numFmtId="0" fontId="11" fillId="4" borderId="41" xfId="0" applyFont="1" applyFill="1" applyBorder="1" applyAlignment="1">
      <alignment horizontal="left" indent="1"/>
    </xf>
    <xf numFmtId="0" fontId="11" fillId="4" borderId="42" xfId="0" applyFont="1" applyFill="1" applyBorder="1" applyAlignment="1">
      <alignment horizontal="left" indent="1"/>
    </xf>
    <xf numFmtId="0" fontId="11" fillId="4" borderId="40" xfId="0" applyFont="1" applyFill="1" applyBorder="1" applyAlignment="1">
      <alignment horizontal="left" indent="1"/>
    </xf>
    <xf numFmtId="0" fontId="11" fillId="4" borderId="41" xfId="0" applyFont="1" applyFill="1" applyBorder="1" applyAlignment="1">
      <alignment vertical="center" wrapText="1"/>
    </xf>
    <xf numFmtId="0" fontId="11" fillId="4" borderId="42" xfId="0" applyFont="1" applyFill="1" applyBorder="1" applyAlignment="1">
      <alignment vertical="center" wrapText="1"/>
    </xf>
    <xf numFmtId="0" fontId="11" fillId="4" borderId="40" xfId="0" applyFont="1" applyFill="1" applyBorder="1" applyAlignment="1">
      <alignment vertical="center" wrapText="1"/>
    </xf>
    <xf numFmtId="44" fontId="3" fillId="4" borderId="5" xfId="0" applyNumberFormat="1" applyFont="1" applyFill="1" applyBorder="1" applyAlignment="1">
      <alignment horizontal="left"/>
    </xf>
    <xf numFmtId="44" fontId="15" fillId="4" borderId="0" xfId="0" applyNumberFormat="1" applyFont="1" applyFill="1" applyAlignment="1">
      <alignment horizontal="left" vertical="center"/>
    </xf>
    <xf numFmtId="44" fontId="16" fillId="4" borderId="0" xfId="0" applyNumberFormat="1" applyFont="1" applyFill="1" applyAlignment="1">
      <alignment horizontal="left" wrapText="1"/>
    </xf>
    <xf numFmtId="44" fontId="11" fillId="4" borderId="0" xfId="0" applyNumberFormat="1" applyFont="1" applyFill="1"/>
    <xf numFmtId="44" fontId="17" fillId="4" borderId="0" xfId="0" applyNumberFormat="1" applyFont="1" applyFill="1" applyAlignment="1">
      <alignment horizontal="left" vertical="center"/>
    </xf>
    <xf numFmtId="44" fontId="15" fillId="4" borderId="0" xfId="0" applyNumberFormat="1" applyFont="1" applyFill="1" applyAlignment="1">
      <alignment horizontal="left" vertical="center"/>
    </xf>
    <xf numFmtId="44" fontId="16" fillId="4" borderId="0" xfId="0" applyNumberFormat="1" applyFont="1" applyFill="1" applyAlignment="1">
      <alignment horizontal="left" wrapText="1"/>
    </xf>
    <xf numFmtId="44" fontId="17" fillId="4" borderId="0" xfId="0" applyNumberFormat="1" applyFont="1" applyFill="1" applyAlignment="1">
      <alignment horizontal="left" vertical="center"/>
    </xf>
    <xf numFmtId="0" fontId="11" fillId="7" borderId="41" xfId="0" applyFont="1" applyFill="1" applyBorder="1"/>
    <xf numFmtId="0" fontId="11" fillId="7" borderId="42" xfId="0" applyFont="1" applyFill="1" applyBorder="1"/>
    <xf numFmtId="0" fontId="11" fillId="7" borderId="40" xfId="0" applyFont="1" applyFill="1" applyBorder="1"/>
    <xf numFmtId="0" fontId="11" fillId="7" borderId="41" xfId="0" applyFont="1" applyFill="1" applyBorder="1" applyAlignment="1">
      <alignment horizontal="left" indent="1"/>
    </xf>
    <xf numFmtId="0" fontId="11" fillId="7" borderId="42" xfId="0" applyFont="1" applyFill="1" applyBorder="1" applyAlignment="1">
      <alignment horizontal="left" indent="1"/>
    </xf>
    <xf numFmtId="0" fontId="11" fillId="7" borderId="40" xfId="0" applyFont="1" applyFill="1" applyBorder="1" applyAlignment="1">
      <alignment horizontal="left" indent="1"/>
    </xf>
    <xf numFmtId="43" fontId="11" fillId="7" borderId="43" xfId="1" applyFont="1" applyFill="1" applyBorder="1"/>
    <xf numFmtId="43" fontId="11" fillId="7" borderId="44" xfId="1" applyFont="1" applyFill="1" applyBorder="1"/>
    <xf numFmtId="44" fontId="5" fillId="7" borderId="45" xfId="0" applyNumberFormat="1" applyFont="1" applyFill="1" applyBorder="1"/>
    <xf numFmtId="44" fontId="5" fillId="7" borderId="46" xfId="0" applyNumberFormat="1" applyFont="1" applyFill="1" applyBorder="1"/>
    <xf numFmtId="44" fontId="11" fillId="7" borderId="47" xfId="0" applyNumberFormat="1" applyFont="1" applyFill="1" applyBorder="1"/>
    <xf numFmtId="43" fontId="11" fillId="7" borderId="47" xfId="1" applyFont="1" applyFill="1" applyBorder="1"/>
    <xf numFmtId="43" fontId="11" fillId="7" borderId="10" xfId="1" applyFont="1" applyFill="1" applyBorder="1" applyAlignment="1">
      <alignment horizontal="center" vertical="center"/>
    </xf>
    <xf numFmtId="43" fontId="11" fillId="7" borderId="12" xfId="1" applyFont="1" applyFill="1" applyBorder="1" applyAlignment="1">
      <alignment horizontal="center" vertical="center"/>
    </xf>
    <xf numFmtId="44" fontId="18" fillId="4" borderId="0" xfId="0" applyNumberFormat="1" applyFont="1" applyFill="1" applyAlignment="1">
      <alignment horizontal="left" wrapText="1"/>
    </xf>
  </cellXfs>
  <cellStyles count="5">
    <cellStyle name="Milliers" xfId="1" builtinId="3"/>
    <cellStyle name="Milliers 2" xfId="3" xr:uid="{25E3B978-55E3-4774-AD83-F916A8D3AEFF}"/>
    <cellStyle name="Normal" xfId="0" builtinId="0"/>
    <cellStyle name="Normal 2" xfId="2" xr:uid="{DF5682AC-8B52-4F43-A6A2-A9F050037FFE}"/>
    <cellStyle name="Normal 6" xfId="4" xr:uid="{01FF24FA-B00E-4773-886B-E58C05CECD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82E3D-9FE0-47D7-86F2-CCF61F6F84B0}">
  <dimension ref="A1:O24"/>
  <sheetViews>
    <sheetView tabSelected="1" topLeftCell="A4" workbookViewId="0">
      <selection activeCell="M24" sqref="M24"/>
    </sheetView>
  </sheetViews>
  <sheetFormatPr baseColWidth="10" defaultRowHeight="14.4" x14ac:dyDescent="0.3"/>
  <cols>
    <col min="4" max="4" width="10.21875" bestFit="1" customWidth="1"/>
    <col min="5" max="5" width="8" bestFit="1" customWidth="1"/>
    <col min="6" max="6" width="8.21875" bestFit="1" customWidth="1"/>
    <col min="7" max="7" width="7.33203125" bestFit="1" customWidth="1"/>
  </cols>
  <sheetData>
    <row r="1" spans="1:1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3">
      <c r="A2" s="2" t="s">
        <v>1</v>
      </c>
      <c r="B2" s="3" t="s">
        <v>2</v>
      </c>
      <c r="C2" s="2"/>
      <c r="D2" s="3" t="s">
        <v>3</v>
      </c>
      <c r="E2" s="4"/>
      <c r="F2" s="4"/>
      <c r="G2" s="4"/>
      <c r="H2" s="2"/>
      <c r="I2" s="3" t="s">
        <v>4</v>
      </c>
      <c r="J2" s="4"/>
      <c r="K2" s="4"/>
      <c r="L2" s="4"/>
      <c r="M2" s="4"/>
      <c r="N2" s="4"/>
      <c r="O2" s="2"/>
    </row>
    <row r="3" spans="1:15" x14ac:dyDescent="0.3">
      <c r="A3" s="5"/>
      <c r="B3" s="6"/>
      <c r="C3" s="5"/>
      <c r="D3" s="6"/>
      <c r="E3" s="7"/>
      <c r="F3" s="7"/>
      <c r="G3" s="7"/>
      <c r="H3" s="5"/>
      <c r="I3" s="6"/>
      <c r="J3" s="7"/>
      <c r="K3" s="7"/>
      <c r="L3" s="7"/>
      <c r="M3" s="7"/>
      <c r="N3" s="7"/>
      <c r="O3" s="5"/>
    </row>
    <row r="4" spans="1:15" x14ac:dyDescent="0.3">
      <c r="A4" s="8"/>
      <c r="B4" s="9"/>
      <c r="C4" s="10"/>
      <c r="D4" s="11" t="s">
        <v>5</v>
      </c>
      <c r="E4" s="12"/>
      <c r="F4" s="11" t="s">
        <v>6</v>
      </c>
      <c r="G4" s="12"/>
      <c r="H4" s="13" t="s">
        <v>7</v>
      </c>
      <c r="I4" s="13" t="s">
        <v>8</v>
      </c>
      <c r="J4" s="13" t="s">
        <v>9</v>
      </c>
      <c r="K4" s="13" t="s">
        <v>10</v>
      </c>
      <c r="L4" s="9" t="s">
        <v>11</v>
      </c>
      <c r="M4" s="9" t="s">
        <v>12</v>
      </c>
      <c r="N4" s="9" t="s">
        <v>13</v>
      </c>
      <c r="O4" s="9" t="s">
        <v>14</v>
      </c>
    </row>
    <row r="5" spans="1:15" ht="28.8" x14ac:dyDescent="0.3">
      <c r="A5" s="8"/>
      <c r="B5" s="6"/>
      <c r="C5" s="5"/>
      <c r="D5" s="14" t="s">
        <v>15</v>
      </c>
      <c r="E5" s="14" t="s">
        <v>16</v>
      </c>
      <c r="F5" s="14" t="s">
        <v>15</v>
      </c>
      <c r="G5" s="14" t="s">
        <v>16</v>
      </c>
      <c r="H5" s="15"/>
      <c r="I5" s="15"/>
      <c r="J5" s="15"/>
      <c r="K5" s="15"/>
      <c r="L5" s="6"/>
      <c r="M5" s="6"/>
      <c r="N5" s="6"/>
      <c r="O5" s="6"/>
    </row>
    <row r="6" spans="1:15" x14ac:dyDescent="0.3">
      <c r="A6" s="16" t="s">
        <v>17</v>
      </c>
      <c r="B6" s="17"/>
      <c r="C6" s="18"/>
      <c r="D6" s="19"/>
      <c r="E6" s="19"/>
      <c r="F6" s="20"/>
      <c r="G6" s="21"/>
      <c r="H6" s="20"/>
      <c r="I6" s="20"/>
      <c r="J6" s="20"/>
      <c r="K6" s="20"/>
      <c r="L6" s="20"/>
      <c r="M6" s="20"/>
      <c r="N6" s="22"/>
      <c r="O6" s="22"/>
    </row>
    <row r="7" spans="1:15" x14ac:dyDescent="0.3">
      <c r="A7" s="23" t="s">
        <v>18</v>
      </c>
      <c r="B7" s="24" t="s">
        <v>19</v>
      </c>
      <c r="C7" s="25"/>
      <c r="D7" s="26">
        <v>40</v>
      </c>
      <c r="E7" s="27">
        <v>17.5</v>
      </c>
      <c r="F7" s="28">
        <v>1</v>
      </c>
      <c r="G7" s="28">
        <f>E7*1.5</f>
        <v>26.25</v>
      </c>
      <c r="H7" s="28">
        <f>(D7*E7)+(F7*G7)</f>
        <v>726.25</v>
      </c>
      <c r="I7" s="28">
        <v>35.58</v>
      </c>
      <c r="J7" s="28">
        <v>3.98</v>
      </c>
      <c r="K7" s="28">
        <v>9.2200000000000006</v>
      </c>
      <c r="L7" s="28">
        <v>50.8</v>
      </c>
      <c r="M7" s="28">
        <v>64.540000000000006</v>
      </c>
      <c r="N7" s="29">
        <f>ROUND(H7*0.8%,4)</f>
        <v>5.81</v>
      </c>
      <c r="O7" s="29">
        <f>ROUND(H7*3%,2)</f>
        <v>21.79</v>
      </c>
    </row>
    <row r="8" spans="1:15" x14ac:dyDescent="0.3">
      <c r="A8" s="23" t="s">
        <v>20</v>
      </c>
      <c r="B8" s="24" t="s">
        <v>19</v>
      </c>
      <c r="C8" s="25"/>
      <c r="D8" s="26">
        <v>40</v>
      </c>
      <c r="E8" s="27">
        <v>17.5</v>
      </c>
      <c r="F8" s="28">
        <v>2</v>
      </c>
      <c r="G8" s="28">
        <f>E8*1.5</f>
        <v>26.25</v>
      </c>
      <c r="H8" s="28">
        <f t="shared" ref="H8:H11" si="0">(D8*E8)+(F8*G8)</f>
        <v>752.5</v>
      </c>
      <c r="I8" s="28">
        <v>37</v>
      </c>
      <c r="J8" s="28">
        <v>4.12</v>
      </c>
      <c r="K8" s="28">
        <v>9.56</v>
      </c>
      <c r="L8" s="28">
        <v>53.6</v>
      </c>
      <c r="M8" s="28">
        <v>67.739999999999995</v>
      </c>
      <c r="N8" s="29">
        <f t="shared" ref="N8:N10" si="1">ROUND(H8*0.8%,4)</f>
        <v>6.02</v>
      </c>
      <c r="O8" s="29">
        <f t="shared" ref="O8:O10" si="2">ROUND(H8*3%,2)</f>
        <v>22.58</v>
      </c>
    </row>
    <row r="9" spans="1:15" x14ac:dyDescent="0.3">
      <c r="A9" s="23" t="s">
        <v>21</v>
      </c>
      <c r="B9" s="24" t="s">
        <v>19</v>
      </c>
      <c r="C9" s="25"/>
      <c r="D9" s="26">
        <v>40</v>
      </c>
      <c r="E9" s="27">
        <v>17.5</v>
      </c>
      <c r="F9" s="28">
        <v>2</v>
      </c>
      <c r="G9" s="28">
        <f>E9*1.5</f>
        <v>26.25</v>
      </c>
      <c r="H9" s="28">
        <f t="shared" si="0"/>
        <v>752.5</v>
      </c>
      <c r="I9" s="28">
        <v>37</v>
      </c>
      <c r="J9" s="28">
        <v>4.12</v>
      </c>
      <c r="K9" s="28">
        <v>9.56</v>
      </c>
      <c r="L9" s="28">
        <v>53.6</v>
      </c>
      <c r="M9" s="28">
        <v>67.739999999999995</v>
      </c>
      <c r="N9" s="29">
        <f t="shared" si="1"/>
        <v>6.02</v>
      </c>
      <c r="O9" s="29">
        <f t="shared" si="2"/>
        <v>22.58</v>
      </c>
    </row>
    <row r="10" spans="1:15" x14ac:dyDescent="0.3">
      <c r="A10" s="23" t="s">
        <v>22</v>
      </c>
      <c r="B10" s="24" t="s">
        <v>19</v>
      </c>
      <c r="C10" s="25"/>
      <c r="D10" s="26">
        <v>38</v>
      </c>
      <c r="E10" s="27">
        <v>17.5</v>
      </c>
      <c r="F10" s="28">
        <v>0</v>
      </c>
      <c r="G10" s="28">
        <f>E10*1.5</f>
        <v>26.25</v>
      </c>
      <c r="H10" s="28">
        <f t="shared" si="0"/>
        <v>665</v>
      </c>
      <c r="I10" s="28">
        <v>32.28</v>
      </c>
      <c r="J10" s="28">
        <v>3.64</v>
      </c>
      <c r="K10" s="28">
        <v>8.4499999999999993</v>
      </c>
      <c r="L10" s="28">
        <v>44.3</v>
      </c>
      <c r="M10" s="28">
        <v>54.94</v>
      </c>
      <c r="N10" s="29">
        <f t="shared" si="1"/>
        <v>5.32</v>
      </c>
      <c r="O10" s="29">
        <f t="shared" si="2"/>
        <v>19.95</v>
      </c>
    </row>
    <row r="11" spans="1:15" x14ac:dyDescent="0.3">
      <c r="A11" s="23" t="s">
        <v>23</v>
      </c>
      <c r="B11" s="24" t="s">
        <v>19</v>
      </c>
      <c r="C11" s="25"/>
      <c r="D11" s="26">
        <v>40</v>
      </c>
      <c r="E11" s="27">
        <v>17.5</v>
      </c>
      <c r="F11" s="28">
        <v>0</v>
      </c>
      <c r="G11" s="28">
        <f>E11*1.5</f>
        <v>26.25</v>
      </c>
      <c r="H11" s="28">
        <f t="shared" si="0"/>
        <v>700</v>
      </c>
      <c r="I11" s="58"/>
      <c r="J11" s="58"/>
      <c r="K11" s="58"/>
      <c r="L11" s="58"/>
      <c r="M11" s="58"/>
      <c r="N11" s="59"/>
      <c r="O11" s="59"/>
    </row>
    <row r="12" spans="1:15" x14ac:dyDescent="0.3">
      <c r="A12" s="23"/>
      <c r="B12" s="24"/>
      <c r="C12" s="25"/>
      <c r="D12" s="26"/>
      <c r="E12" s="26"/>
      <c r="F12" s="28"/>
      <c r="G12" s="30"/>
      <c r="H12" s="31"/>
      <c r="I12" s="31"/>
      <c r="J12" s="32"/>
      <c r="K12" s="32"/>
      <c r="L12" s="32"/>
      <c r="M12" s="32"/>
      <c r="N12" s="33"/>
      <c r="O12" s="33"/>
    </row>
    <row r="13" spans="1:15" ht="15" thickBot="1" x14ac:dyDescent="0.35">
      <c r="A13" s="23"/>
      <c r="B13" s="24"/>
      <c r="C13" s="25"/>
      <c r="D13" s="26"/>
      <c r="E13" s="26"/>
      <c r="F13" s="28"/>
      <c r="G13" s="28"/>
      <c r="H13" s="60"/>
      <c r="I13" s="60"/>
      <c r="J13" s="60"/>
      <c r="K13" s="60"/>
      <c r="L13" s="60"/>
      <c r="M13" s="60"/>
      <c r="N13" s="60"/>
      <c r="O13" s="60"/>
    </row>
    <row r="14" spans="1:15" ht="15" thickTop="1" x14ac:dyDescent="0.3">
      <c r="A14" s="23"/>
      <c r="B14" s="24"/>
      <c r="C14" s="25"/>
      <c r="D14" s="26"/>
      <c r="E14" s="26"/>
      <c r="F14" s="34"/>
      <c r="G14" s="34"/>
      <c r="H14" s="35" t="s">
        <v>24</v>
      </c>
      <c r="I14" s="36" t="s">
        <v>25</v>
      </c>
      <c r="J14" s="36" t="s">
        <v>26</v>
      </c>
      <c r="K14" s="36" t="s">
        <v>27</v>
      </c>
      <c r="L14" s="36" t="s">
        <v>28</v>
      </c>
      <c r="M14" s="36" t="s">
        <v>29</v>
      </c>
      <c r="N14" s="37" t="s">
        <v>30</v>
      </c>
      <c r="O14" s="37" t="s">
        <v>31</v>
      </c>
    </row>
    <row r="15" spans="1:15" x14ac:dyDescent="0.3">
      <c r="A15" s="23"/>
      <c r="B15" s="24"/>
      <c r="C15" s="25"/>
      <c r="D15" s="38"/>
      <c r="E15" s="38"/>
      <c r="F15" s="38"/>
      <c r="G15" s="38"/>
      <c r="H15" s="39" t="s">
        <v>32</v>
      </c>
      <c r="I15" s="39" t="s">
        <v>32</v>
      </c>
      <c r="J15" s="39" t="s">
        <v>32</v>
      </c>
      <c r="K15" s="39" t="s">
        <v>32</v>
      </c>
      <c r="L15" s="39" t="s">
        <v>32</v>
      </c>
      <c r="M15" s="39" t="s">
        <v>32</v>
      </c>
      <c r="N15" s="39" t="s">
        <v>32</v>
      </c>
      <c r="O15" s="39" t="s">
        <v>32</v>
      </c>
    </row>
    <row r="16" spans="1:15" x14ac:dyDescent="0.3">
      <c r="A16" s="40"/>
      <c r="B16" s="40"/>
      <c r="C16" s="40"/>
      <c r="D16" s="40"/>
      <c r="E16" s="40"/>
      <c r="F16" s="40"/>
      <c r="G16" s="41"/>
      <c r="H16" s="41"/>
      <c r="I16" s="40"/>
      <c r="J16" s="40"/>
      <c r="K16" s="40"/>
      <c r="L16" s="40"/>
      <c r="M16" s="40"/>
      <c r="N16" s="40"/>
      <c r="O16" s="40"/>
    </row>
    <row r="17" spans="1:15" x14ac:dyDescent="0.3">
      <c r="A17" s="40"/>
      <c r="B17" s="40"/>
      <c r="C17" s="40"/>
      <c r="D17" s="40"/>
      <c r="E17" s="40"/>
      <c r="F17" s="40"/>
      <c r="G17" s="41"/>
      <c r="H17" s="41"/>
      <c r="I17" s="40"/>
      <c r="J17" s="40"/>
      <c r="K17" s="40"/>
      <c r="L17" s="40"/>
      <c r="M17" s="40"/>
      <c r="N17" s="40"/>
      <c r="O17" s="40"/>
    </row>
    <row r="18" spans="1:15" x14ac:dyDescent="0.3">
      <c r="A18" s="42" t="s">
        <v>33</v>
      </c>
      <c r="B18" s="42"/>
      <c r="C18" s="42"/>
      <c r="D18" s="43"/>
      <c r="E18" s="44" t="s">
        <v>34</v>
      </c>
      <c r="F18" s="40"/>
      <c r="G18" s="42" t="s">
        <v>35</v>
      </c>
      <c r="H18" s="42"/>
      <c r="I18" s="43"/>
      <c r="J18" s="44" t="s">
        <v>36</v>
      </c>
      <c r="K18" s="40"/>
      <c r="L18" s="40"/>
      <c r="M18" s="40"/>
      <c r="N18" s="40"/>
      <c r="O18" s="40"/>
    </row>
    <row r="19" spans="1:15" ht="43.2" x14ac:dyDescent="0.3">
      <c r="A19" s="45" t="s">
        <v>1</v>
      </c>
      <c r="B19" s="46" t="s">
        <v>3</v>
      </c>
      <c r="C19" s="46" t="s">
        <v>37</v>
      </c>
      <c r="D19" s="46" t="s">
        <v>38</v>
      </c>
      <c r="E19" s="47" t="s">
        <v>39</v>
      </c>
      <c r="F19" s="40"/>
      <c r="G19" s="45" t="s">
        <v>1</v>
      </c>
      <c r="H19" s="45" t="s">
        <v>3</v>
      </c>
      <c r="I19" s="45" t="s">
        <v>37</v>
      </c>
      <c r="J19" s="45" t="s">
        <v>39</v>
      </c>
      <c r="K19" s="40"/>
      <c r="L19" s="40"/>
      <c r="M19" s="40"/>
      <c r="N19" s="40"/>
      <c r="O19" s="40"/>
    </row>
    <row r="20" spans="1:15" x14ac:dyDescent="0.3">
      <c r="A20" s="48" t="str">
        <f>A7</f>
        <v>Nov. 01</v>
      </c>
      <c r="B20" s="49">
        <v>726.25</v>
      </c>
      <c r="C20" s="49">
        <v>21.79</v>
      </c>
      <c r="D20" s="49">
        <v>5.81</v>
      </c>
      <c r="E20" s="50">
        <f>B20-C20-D20</f>
        <v>698.65000000000009</v>
      </c>
      <c r="F20" s="40"/>
      <c r="G20" s="48" t="str">
        <f>A7</f>
        <v>Nov. 01</v>
      </c>
      <c r="H20" s="49">
        <v>726.25</v>
      </c>
      <c r="I20" s="49">
        <v>21.79</v>
      </c>
      <c r="J20" s="50">
        <f>H20-I20</f>
        <v>704.46</v>
      </c>
      <c r="K20" s="40"/>
      <c r="L20" s="40"/>
      <c r="M20" s="40"/>
      <c r="N20" s="40"/>
      <c r="O20" s="40"/>
    </row>
    <row r="21" spans="1:15" x14ac:dyDescent="0.3">
      <c r="A21" s="51" t="str">
        <f>A8</f>
        <v>Nov. 08</v>
      </c>
      <c r="B21" s="52">
        <v>752.5</v>
      </c>
      <c r="C21" s="52">
        <v>22.58</v>
      </c>
      <c r="D21" s="52">
        <v>6.02</v>
      </c>
      <c r="E21" s="53">
        <f t="shared" ref="E21:E23" si="3">B21-C21-D21</f>
        <v>723.9</v>
      </c>
      <c r="F21" s="40"/>
      <c r="G21" s="51" t="str">
        <f>A8</f>
        <v>Nov. 08</v>
      </c>
      <c r="H21" s="52">
        <v>752.5</v>
      </c>
      <c r="I21" s="52">
        <v>22.58</v>
      </c>
      <c r="J21" s="53">
        <f t="shared" ref="J21:J23" si="4">H21-I21</f>
        <v>729.92</v>
      </c>
      <c r="K21" s="40"/>
      <c r="L21" s="40"/>
      <c r="M21" s="40"/>
      <c r="N21" s="40"/>
      <c r="O21" s="40"/>
    </row>
    <row r="22" spans="1:15" x14ac:dyDescent="0.3">
      <c r="A22" s="54" t="str">
        <f>A9</f>
        <v>Nov. 15</v>
      </c>
      <c r="B22" s="52">
        <v>752.5</v>
      </c>
      <c r="C22" s="52">
        <v>22.58</v>
      </c>
      <c r="D22" s="52">
        <v>6.02</v>
      </c>
      <c r="E22" s="53">
        <f t="shared" si="3"/>
        <v>723.9</v>
      </c>
      <c r="F22" s="40"/>
      <c r="G22" s="54" t="str">
        <f>A9</f>
        <v>Nov. 15</v>
      </c>
      <c r="H22" s="52">
        <v>752.5</v>
      </c>
      <c r="I22" s="52">
        <v>22.58</v>
      </c>
      <c r="J22" s="53">
        <f t="shared" si="4"/>
        <v>729.92</v>
      </c>
      <c r="K22" s="40"/>
      <c r="L22" s="40"/>
      <c r="M22" s="40"/>
      <c r="N22" s="40"/>
      <c r="O22" s="40"/>
    </row>
    <row r="23" spans="1:15" x14ac:dyDescent="0.3">
      <c r="A23" s="54" t="str">
        <f>A10</f>
        <v>Nov. 22</v>
      </c>
      <c r="B23" s="52">
        <v>665</v>
      </c>
      <c r="C23" s="52">
        <v>19.95</v>
      </c>
      <c r="D23" s="52">
        <v>5.32</v>
      </c>
      <c r="E23" s="53">
        <f t="shared" si="3"/>
        <v>639.7299999999999</v>
      </c>
      <c r="F23" s="40"/>
      <c r="G23" s="54" t="str">
        <f>A10</f>
        <v>Nov. 22</v>
      </c>
      <c r="H23" s="52">
        <v>665</v>
      </c>
      <c r="I23" s="52">
        <v>19.95</v>
      </c>
      <c r="J23" s="53">
        <f t="shared" si="4"/>
        <v>645.04999999999995</v>
      </c>
      <c r="K23" s="40"/>
      <c r="L23" s="40"/>
      <c r="M23" s="40"/>
      <c r="N23" s="40"/>
      <c r="O23" s="40"/>
    </row>
    <row r="24" spans="1:15" x14ac:dyDescent="0.3">
      <c r="A24" s="54" t="str">
        <f>A11</f>
        <v>Nov. 29</v>
      </c>
      <c r="B24" s="55">
        <v>700</v>
      </c>
      <c r="C24" s="61"/>
      <c r="D24" s="61"/>
      <c r="E24" s="62"/>
      <c r="F24" s="40"/>
      <c r="G24" s="54" t="str">
        <f>A11</f>
        <v>Nov. 29</v>
      </c>
      <c r="H24" s="61"/>
      <c r="I24" s="61"/>
      <c r="J24" s="63"/>
      <c r="K24" s="56"/>
      <c r="L24" s="40"/>
      <c r="M24" s="40"/>
      <c r="N24" s="40"/>
      <c r="O24" s="40"/>
    </row>
  </sheetData>
  <mergeCells count="28">
    <mergeCell ref="B12:C12"/>
    <mergeCell ref="B13:C13"/>
    <mergeCell ref="B14:C14"/>
    <mergeCell ref="B15:C15"/>
    <mergeCell ref="A18:D18"/>
    <mergeCell ref="G18:I18"/>
    <mergeCell ref="B6:C6"/>
    <mergeCell ref="B7:C7"/>
    <mergeCell ref="B8:C8"/>
    <mergeCell ref="B9:C9"/>
    <mergeCell ref="B10:C10"/>
    <mergeCell ref="B11:C11"/>
    <mergeCell ref="J4:J5"/>
    <mergeCell ref="K4:K5"/>
    <mergeCell ref="L4:L5"/>
    <mergeCell ref="M4:M5"/>
    <mergeCell ref="N4:N5"/>
    <mergeCell ref="O4:O5"/>
    <mergeCell ref="A1:O1"/>
    <mergeCell ref="A2:A3"/>
    <mergeCell ref="B2:C3"/>
    <mergeCell ref="D2:H3"/>
    <mergeCell ref="I2:O3"/>
    <mergeCell ref="B4:C5"/>
    <mergeCell ref="D4:E4"/>
    <mergeCell ref="F4:G4"/>
    <mergeCell ref="H4:H5"/>
    <mergeCell ref="I4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45286-D98B-44B2-BD46-6FFF5386B837}">
  <dimension ref="A1:H37"/>
  <sheetViews>
    <sheetView topLeftCell="A16" workbookViewId="0">
      <selection activeCell="L32" sqref="L32"/>
    </sheetView>
  </sheetViews>
  <sheetFormatPr baseColWidth="10" defaultRowHeight="14.4" x14ac:dyDescent="0.3"/>
  <cols>
    <col min="2" max="2" width="14.6640625" customWidth="1"/>
  </cols>
  <sheetData>
    <row r="1" spans="1:8" ht="15.6" x14ac:dyDescent="0.3">
      <c r="A1" s="64" t="s">
        <v>40</v>
      </c>
      <c r="B1" s="64"/>
      <c r="C1" s="64"/>
      <c r="D1" s="65"/>
      <c r="E1" s="65"/>
      <c r="F1" s="65"/>
      <c r="G1" s="65"/>
      <c r="H1" s="41"/>
    </row>
    <row r="2" spans="1:8" ht="15.6" x14ac:dyDescent="0.3">
      <c r="A2" s="64"/>
      <c r="B2" s="64"/>
      <c r="C2" s="64"/>
      <c r="D2" s="65"/>
      <c r="E2" s="65"/>
      <c r="F2" s="65"/>
      <c r="G2" s="65"/>
      <c r="H2" s="41"/>
    </row>
    <row r="3" spans="1:8" x14ac:dyDescent="0.3">
      <c r="A3" s="66"/>
      <c r="B3" s="66"/>
      <c r="C3" s="66"/>
      <c r="D3" s="67" t="s">
        <v>41</v>
      </c>
      <c r="E3" s="67"/>
      <c r="F3" s="66"/>
      <c r="G3" s="66"/>
      <c r="H3" s="66" t="s">
        <v>42</v>
      </c>
    </row>
    <row r="4" spans="1:8" ht="28.8" x14ac:dyDescent="0.3">
      <c r="A4" s="68" t="s">
        <v>1</v>
      </c>
      <c r="B4" s="69" t="s">
        <v>43</v>
      </c>
      <c r="C4" s="70"/>
      <c r="D4" s="70"/>
      <c r="E4" s="71"/>
      <c r="F4" s="57" t="s">
        <v>44</v>
      </c>
      <c r="G4" s="72" t="s">
        <v>45</v>
      </c>
      <c r="H4" s="72" t="s">
        <v>46</v>
      </c>
    </row>
    <row r="5" spans="1:8" x14ac:dyDescent="0.3">
      <c r="A5" s="73" t="s">
        <v>17</v>
      </c>
      <c r="B5" s="74"/>
      <c r="C5" s="74"/>
      <c r="D5" s="74"/>
      <c r="E5" s="74"/>
      <c r="F5" s="75"/>
      <c r="G5" s="76"/>
      <c r="H5" s="76"/>
    </row>
    <row r="6" spans="1:8" x14ac:dyDescent="0.3">
      <c r="A6" s="77" t="s">
        <v>47</v>
      </c>
      <c r="B6" s="99"/>
      <c r="C6" s="100"/>
      <c r="D6" s="100"/>
      <c r="E6" s="101"/>
      <c r="F6" s="81">
        <v>2400</v>
      </c>
      <c r="G6" s="105"/>
      <c r="H6" s="83"/>
    </row>
    <row r="7" spans="1:8" x14ac:dyDescent="0.3">
      <c r="A7" s="84"/>
      <c r="B7" s="102"/>
      <c r="C7" s="103"/>
      <c r="D7" s="103"/>
      <c r="E7" s="104"/>
      <c r="F7" s="81">
        <v>2360</v>
      </c>
      <c r="G7" s="83"/>
      <c r="H7" s="106"/>
    </row>
    <row r="8" spans="1:8" x14ac:dyDescent="0.3">
      <c r="A8" s="84"/>
      <c r="B8" s="102"/>
      <c r="C8" s="103"/>
      <c r="D8" s="103"/>
      <c r="E8" s="104"/>
      <c r="F8" s="81">
        <v>2365</v>
      </c>
      <c r="G8" s="83"/>
      <c r="H8" s="106"/>
    </row>
    <row r="9" spans="1:8" x14ac:dyDescent="0.3">
      <c r="A9" s="84"/>
      <c r="B9" s="102"/>
      <c r="C9" s="103"/>
      <c r="D9" s="103"/>
      <c r="E9" s="104"/>
      <c r="F9" s="81">
        <v>2390</v>
      </c>
      <c r="G9" s="83"/>
      <c r="H9" s="106"/>
    </row>
    <row r="10" spans="1:8" x14ac:dyDescent="0.3">
      <c r="A10" s="84"/>
      <c r="B10" s="102"/>
      <c r="C10" s="103"/>
      <c r="D10" s="103"/>
      <c r="E10" s="104"/>
      <c r="F10" s="81">
        <v>2395</v>
      </c>
      <c r="G10" s="83"/>
      <c r="H10" s="106"/>
    </row>
    <row r="11" spans="1:8" x14ac:dyDescent="0.3">
      <c r="A11" s="84"/>
      <c r="B11" s="102"/>
      <c r="C11" s="103"/>
      <c r="D11" s="103"/>
      <c r="E11" s="104"/>
      <c r="F11" s="81">
        <v>2375</v>
      </c>
      <c r="G11" s="83"/>
      <c r="H11" s="106"/>
    </row>
    <row r="12" spans="1:8" x14ac:dyDescent="0.3">
      <c r="A12" s="84"/>
      <c r="B12" s="102"/>
      <c r="C12" s="103"/>
      <c r="D12" s="103"/>
      <c r="E12" s="104"/>
      <c r="F12" s="81">
        <v>2425</v>
      </c>
      <c r="G12" s="83"/>
      <c r="H12" s="106"/>
    </row>
    <row r="13" spans="1:8" x14ac:dyDescent="0.3">
      <c r="A13" s="84"/>
      <c r="B13" s="102"/>
      <c r="C13" s="103"/>
      <c r="D13" s="103"/>
      <c r="E13" s="104"/>
      <c r="F13" s="81">
        <v>2430</v>
      </c>
      <c r="G13" s="83"/>
      <c r="H13" s="106"/>
    </row>
    <row r="14" spans="1:8" x14ac:dyDescent="0.3">
      <c r="A14" s="84"/>
      <c r="B14" s="102"/>
      <c r="C14" s="103"/>
      <c r="D14" s="103"/>
      <c r="E14" s="104"/>
      <c r="F14" s="81">
        <v>2350</v>
      </c>
      <c r="G14" s="83"/>
      <c r="H14" s="106"/>
    </row>
    <row r="15" spans="1:8" ht="39.6" customHeight="1" x14ac:dyDescent="0.3">
      <c r="A15" s="84"/>
      <c r="B15" s="88" t="s">
        <v>49</v>
      </c>
      <c r="C15" s="89"/>
      <c r="D15" s="89"/>
      <c r="E15" s="90"/>
      <c r="F15" s="81"/>
      <c r="G15" s="83"/>
      <c r="H15" s="83"/>
    </row>
    <row r="16" spans="1:8" x14ac:dyDescent="0.3">
      <c r="A16" s="40"/>
      <c r="B16" s="40"/>
      <c r="C16" s="40"/>
      <c r="D16" s="40"/>
      <c r="E16" s="40"/>
      <c r="F16" s="40"/>
      <c r="G16" s="41"/>
      <c r="H16" s="41"/>
    </row>
    <row r="17" spans="1:8" x14ac:dyDescent="0.3">
      <c r="A17" s="40"/>
      <c r="B17" s="91" t="s">
        <v>50</v>
      </c>
      <c r="C17" s="91"/>
      <c r="D17" s="91"/>
      <c r="E17" s="91"/>
      <c r="F17" s="91"/>
      <c r="G17" s="91"/>
      <c r="H17" s="91"/>
    </row>
    <row r="18" spans="1:8" x14ac:dyDescent="0.3">
      <c r="A18" s="40"/>
      <c r="B18" s="92" t="s">
        <v>51</v>
      </c>
      <c r="C18" s="92"/>
      <c r="D18" s="93" t="s">
        <v>52</v>
      </c>
      <c r="E18" s="93"/>
      <c r="F18" s="93"/>
      <c r="G18" s="93"/>
      <c r="H18" s="94">
        <f>ROUND(37956.5*2%,2)</f>
        <v>759.13</v>
      </c>
    </row>
    <row r="19" spans="1:8" x14ac:dyDescent="0.3">
      <c r="A19" s="40"/>
      <c r="B19" s="95" t="s">
        <v>53</v>
      </c>
      <c r="C19" s="96"/>
      <c r="D19" s="97"/>
      <c r="E19" s="97"/>
      <c r="F19" s="97"/>
      <c r="G19" s="97"/>
      <c r="H19" s="94"/>
    </row>
    <row r="20" spans="1:8" x14ac:dyDescent="0.3">
      <c r="A20" s="40"/>
      <c r="B20" s="92" t="s">
        <v>54</v>
      </c>
      <c r="C20" s="92"/>
      <c r="D20" s="113" t="s">
        <v>69</v>
      </c>
      <c r="E20" s="113"/>
      <c r="F20" s="113"/>
      <c r="G20" s="113"/>
      <c r="H20" s="109"/>
    </row>
    <row r="21" spans="1:8" x14ac:dyDescent="0.3">
      <c r="A21" s="40"/>
      <c r="B21" s="92" t="s">
        <v>55</v>
      </c>
      <c r="C21" s="92"/>
      <c r="D21" s="113" t="s">
        <v>70</v>
      </c>
      <c r="E21" s="113"/>
      <c r="F21" s="113"/>
      <c r="G21" s="113"/>
      <c r="H21" s="110"/>
    </row>
    <row r="22" spans="1:8" x14ac:dyDescent="0.3">
      <c r="A22" s="40"/>
      <c r="B22" s="92" t="s">
        <v>56</v>
      </c>
      <c r="C22" s="92"/>
      <c r="D22" s="113" t="s">
        <v>70</v>
      </c>
      <c r="E22" s="113"/>
      <c r="F22" s="113"/>
      <c r="G22" s="113"/>
      <c r="H22" s="110"/>
    </row>
    <row r="23" spans="1:8" x14ac:dyDescent="0.3">
      <c r="A23" s="40"/>
      <c r="B23" s="92" t="s">
        <v>57</v>
      </c>
      <c r="C23" s="92"/>
      <c r="D23" s="113" t="s">
        <v>58</v>
      </c>
      <c r="E23" s="93"/>
      <c r="F23" s="93"/>
      <c r="G23" s="93"/>
      <c r="H23" s="111"/>
    </row>
    <row r="24" spans="1:8" x14ac:dyDescent="0.3">
      <c r="A24" s="40"/>
      <c r="B24" s="92"/>
      <c r="C24" s="92"/>
      <c r="D24" s="93" t="s">
        <v>71</v>
      </c>
      <c r="E24" s="93"/>
      <c r="F24" s="93"/>
      <c r="G24" s="93"/>
      <c r="H24" s="112"/>
    </row>
    <row r="25" spans="1:8" x14ac:dyDescent="0.3">
      <c r="A25" s="40"/>
      <c r="B25" s="92" t="s">
        <v>59</v>
      </c>
      <c r="C25" s="92"/>
      <c r="D25" s="113" t="s">
        <v>73</v>
      </c>
      <c r="E25" s="113"/>
      <c r="F25" s="113"/>
      <c r="G25" s="113"/>
      <c r="H25" s="111"/>
    </row>
    <row r="26" spans="1:8" x14ac:dyDescent="0.3">
      <c r="A26" s="40"/>
      <c r="B26" s="92"/>
      <c r="C26" s="92"/>
      <c r="D26" s="93" t="s">
        <v>71</v>
      </c>
      <c r="E26" s="93"/>
      <c r="F26" s="93"/>
      <c r="G26" s="93"/>
      <c r="H26" s="112"/>
    </row>
    <row r="27" spans="1:8" x14ac:dyDescent="0.3">
      <c r="A27" s="40"/>
      <c r="B27" s="92" t="s">
        <v>38</v>
      </c>
      <c r="C27" s="92"/>
      <c r="D27" s="113" t="s">
        <v>60</v>
      </c>
      <c r="E27" s="113"/>
      <c r="F27" s="113"/>
      <c r="G27" s="113"/>
      <c r="H27" s="110"/>
    </row>
    <row r="28" spans="1:8" x14ac:dyDescent="0.3">
      <c r="A28" s="40"/>
      <c r="B28" s="92" t="s">
        <v>61</v>
      </c>
      <c r="C28" s="92"/>
      <c r="D28" s="113" t="s">
        <v>62</v>
      </c>
      <c r="E28" s="113"/>
      <c r="F28" s="113"/>
      <c r="G28" s="113"/>
      <c r="H28" s="110"/>
    </row>
    <row r="29" spans="1:8" x14ac:dyDescent="0.3">
      <c r="A29" s="40"/>
      <c r="B29" s="98" t="s">
        <v>63</v>
      </c>
      <c r="C29" s="98"/>
      <c r="D29" s="93"/>
      <c r="E29" s="93"/>
      <c r="F29" s="93"/>
      <c r="G29" s="93"/>
      <c r="H29" s="107">
        <f>SUM(H20:H28)</f>
        <v>0</v>
      </c>
    </row>
    <row r="30" spans="1:8" ht="15" thickBot="1" x14ac:dyDescent="0.35">
      <c r="A30" s="40"/>
      <c r="B30" s="95" t="s">
        <v>64</v>
      </c>
      <c r="C30" s="96"/>
      <c r="D30" s="93"/>
      <c r="E30" s="93"/>
      <c r="F30" s="93"/>
      <c r="G30" s="93"/>
      <c r="H30" s="108"/>
    </row>
    <row r="31" spans="1:8" ht="15" thickTop="1" x14ac:dyDescent="0.3">
      <c r="A31" s="40"/>
      <c r="B31" s="40"/>
      <c r="C31" s="40"/>
      <c r="D31" s="40"/>
      <c r="E31" s="40"/>
      <c r="F31" s="40"/>
      <c r="G31" s="41"/>
      <c r="H31" s="41"/>
    </row>
    <row r="32" spans="1:8" x14ac:dyDescent="0.3">
      <c r="A32" s="66"/>
      <c r="B32" s="66"/>
      <c r="C32" s="66"/>
      <c r="D32" s="67" t="s">
        <v>41</v>
      </c>
      <c r="E32" s="67"/>
      <c r="F32" s="66"/>
      <c r="G32" s="66"/>
      <c r="H32" s="66" t="s">
        <v>65</v>
      </c>
    </row>
    <row r="33" spans="1:8" ht="28.8" x14ac:dyDescent="0.3">
      <c r="A33" s="68" t="s">
        <v>1</v>
      </c>
      <c r="B33" s="69" t="s">
        <v>43</v>
      </c>
      <c r="C33" s="70"/>
      <c r="D33" s="70"/>
      <c r="E33" s="71"/>
      <c r="F33" s="57" t="s">
        <v>44</v>
      </c>
      <c r="G33" s="72" t="s">
        <v>45</v>
      </c>
      <c r="H33" s="72" t="s">
        <v>46</v>
      </c>
    </row>
    <row r="34" spans="1:8" x14ac:dyDescent="0.3">
      <c r="A34" s="73" t="s">
        <v>17</v>
      </c>
      <c r="B34" s="74"/>
      <c r="C34" s="74"/>
      <c r="D34" s="74"/>
      <c r="E34" s="74"/>
      <c r="F34" s="75"/>
      <c r="G34" s="76"/>
      <c r="H34" s="76"/>
    </row>
    <row r="35" spans="1:8" x14ac:dyDescent="0.3">
      <c r="A35" s="77" t="s">
        <v>66</v>
      </c>
      <c r="B35" s="78" t="s">
        <v>48</v>
      </c>
      <c r="C35" s="79"/>
      <c r="D35" s="79"/>
      <c r="E35" s="80"/>
      <c r="F35" s="81">
        <v>2350</v>
      </c>
      <c r="G35" s="82" t="s">
        <v>72</v>
      </c>
      <c r="H35" s="83"/>
    </row>
    <row r="36" spans="1:8" x14ac:dyDescent="0.3">
      <c r="A36" s="84"/>
      <c r="B36" s="85" t="s">
        <v>67</v>
      </c>
      <c r="C36" s="86"/>
      <c r="D36" s="86"/>
      <c r="E36" s="87"/>
      <c r="F36" s="81">
        <v>1010</v>
      </c>
      <c r="G36" s="83"/>
      <c r="H36" s="83" t="str">
        <f>G35</f>
        <v>555.24</v>
      </c>
    </row>
    <row r="37" spans="1:8" ht="46.8" customHeight="1" x14ac:dyDescent="0.3">
      <c r="A37" s="84"/>
      <c r="B37" s="88" t="s">
        <v>68</v>
      </c>
      <c r="C37" s="89"/>
      <c r="D37" s="89"/>
      <c r="E37" s="90"/>
      <c r="F37" s="81"/>
      <c r="G37" s="83"/>
      <c r="H37" s="83"/>
    </row>
  </sheetData>
  <mergeCells count="43">
    <mergeCell ref="B33:E33"/>
    <mergeCell ref="B35:E35"/>
    <mergeCell ref="B36:E36"/>
    <mergeCell ref="B37:E37"/>
    <mergeCell ref="B28:C28"/>
    <mergeCell ref="D28:G28"/>
    <mergeCell ref="B29:C29"/>
    <mergeCell ref="D29:G29"/>
    <mergeCell ref="D30:G30"/>
    <mergeCell ref="D32:E32"/>
    <mergeCell ref="B25:C25"/>
    <mergeCell ref="D25:G25"/>
    <mergeCell ref="H25:H26"/>
    <mergeCell ref="B26:C26"/>
    <mergeCell ref="D26:G26"/>
    <mergeCell ref="B27:C27"/>
    <mergeCell ref="D27:G27"/>
    <mergeCell ref="B22:C22"/>
    <mergeCell ref="D22:G22"/>
    <mergeCell ref="B23:C23"/>
    <mergeCell ref="D23:G23"/>
    <mergeCell ref="H23:H24"/>
    <mergeCell ref="B24:C24"/>
    <mergeCell ref="D24:G24"/>
    <mergeCell ref="B17:H17"/>
    <mergeCell ref="B18:C18"/>
    <mergeCell ref="D18:G18"/>
    <mergeCell ref="B20:C20"/>
    <mergeCell ref="D20:G20"/>
    <mergeCell ref="B21:C21"/>
    <mergeCell ref="D21:G21"/>
    <mergeCell ref="B10:E10"/>
    <mergeCell ref="B11:E11"/>
    <mergeCell ref="B12:E12"/>
    <mergeCell ref="B13:E13"/>
    <mergeCell ref="B14:E14"/>
    <mergeCell ref="B15:E15"/>
    <mergeCell ref="D3:E3"/>
    <mergeCell ref="B4:E4"/>
    <mergeCell ref="B6:E6"/>
    <mergeCell ref="B7:E7"/>
    <mergeCell ref="B8:E8"/>
    <mergeCell ref="B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AVDJp.532</vt:lpstr>
      <vt:lpstr>AVDJp.534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Ayotte</dc:creator>
  <cp:lastModifiedBy>Patricia Ayotte</cp:lastModifiedBy>
  <dcterms:created xsi:type="dcterms:W3CDTF">2020-04-30T20:17:06Z</dcterms:created>
  <dcterms:modified xsi:type="dcterms:W3CDTF">2020-04-30T20:29:45Z</dcterms:modified>
</cp:coreProperties>
</file>